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https://sflindustries-my.sharepoint.com/personal/will_conner_sealforlife_com/Documents/Websites/LifeLast Nov24 Edits/Technical/Misc Technical Documents/"/>
    </mc:Choice>
  </mc:AlternateContent>
  <xr:revisionPtr revIDLastSave="0" documentId="8_{F7695CB3-7858-9748-9EC4-B805B7212850}" xr6:coauthVersionLast="47" xr6:coauthVersionMax="47" xr10:uidLastSave="{00000000-0000-0000-0000-000000000000}"/>
  <bookViews>
    <workbookView xWindow="0" yWindow="520" windowWidth="31960" windowHeight="22720" xr2:uid="{00000000-000D-0000-FFFF-FFFF00000000}"/>
  </bookViews>
  <sheets>
    <sheet name="Calculator" sheetId="1" r:id="rId1"/>
    <sheet name="Defines" sheetId="3" state="hidden" r:id="rId2"/>
  </sheets>
  <definedNames>
    <definedName name="Cartridge_ratio_options">Defines!$B$7:$D$7</definedName>
    <definedName name="_xlnm.Print_Area" localSheetId="0">Calculator!$A$7:$K$59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C42" i="1"/>
  <c r="D42" i="1" l="1"/>
  <c r="A45" i="1"/>
  <c r="A46" i="1" s="1"/>
  <c r="E42" i="1" l="1"/>
  <c r="A47" i="1"/>
  <c r="F42" i="1" l="1"/>
  <c r="A48" i="1"/>
  <c r="A9" i="3"/>
  <c r="A10" i="3" s="1"/>
  <c r="A11" i="3" s="1"/>
  <c r="A12" i="3" s="1"/>
  <c r="A13" i="3" s="1"/>
  <c r="A14" i="3" s="1"/>
  <c r="A15" i="3" s="1"/>
  <c r="A16" i="3" s="1"/>
  <c r="A17" i="3" s="1"/>
  <c r="D3" i="3"/>
  <c r="D2" i="3"/>
  <c r="D1" i="3"/>
  <c r="H1" i="3" s="1"/>
  <c r="C14" i="1"/>
  <c r="D14" i="1" l="1"/>
  <c r="H2" i="3"/>
  <c r="B37" i="1"/>
  <c r="C48" i="1" s="1"/>
  <c r="G42" i="1"/>
  <c r="A49" i="1"/>
  <c r="H3" i="3"/>
  <c r="B9" i="1"/>
  <c r="A18" i="3"/>
  <c r="A19" i="3" s="1"/>
  <c r="A20" i="3" s="1"/>
  <c r="A21" i="3" s="1"/>
  <c r="A22" i="3" s="1"/>
  <c r="A23" i="3" s="1"/>
  <c r="A24" i="3" s="1"/>
  <c r="A25" i="3" s="1"/>
  <c r="A26" i="3" s="1"/>
  <c r="A16" i="1"/>
  <c r="F46" i="1" l="1"/>
  <c r="F47" i="1"/>
  <c r="F43" i="1"/>
  <c r="D48" i="1"/>
  <c r="F48" i="1"/>
  <c r="B48" i="1"/>
  <c r="F44" i="1"/>
  <c r="E48" i="1"/>
  <c r="F45" i="1"/>
  <c r="B16" i="1"/>
  <c r="C16" i="1"/>
  <c r="D16" i="1"/>
  <c r="B15" i="1"/>
  <c r="C15" i="1"/>
  <c r="B49" i="1"/>
  <c r="C49" i="1"/>
  <c r="D49" i="1"/>
  <c r="E49" i="1"/>
  <c r="F49" i="1"/>
  <c r="G49" i="1"/>
  <c r="H42" i="1"/>
  <c r="G43" i="1"/>
  <c r="G44" i="1"/>
  <c r="G46" i="1"/>
  <c r="G45" i="1"/>
  <c r="G47" i="1"/>
  <c r="G48" i="1"/>
  <c r="B43" i="1"/>
  <c r="C43" i="1"/>
  <c r="B44" i="1"/>
  <c r="C44" i="1"/>
  <c r="D44" i="1"/>
  <c r="B46" i="1"/>
  <c r="C46" i="1"/>
  <c r="D46" i="1"/>
  <c r="B45" i="1"/>
  <c r="C45" i="1"/>
  <c r="D45" i="1"/>
  <c r="D43" i="1"/>
  <c r="B47" i="1"/>
  <c r="C47" i="1"/>
  <c r="D47" i="1"/>
  <c r="E47" i="1"/>
  <c r="E43" i="1"/>
  <c r="E44" i="1"/>
  <c r="E46" i="1"/>
  <c r="E45" i="1"/>
  <c r="E14" i="1"/>
  <c r="D15" i="1"/>
  <c r="A50" i="1"/>
  <c r="B24" i="3"/>
  <c r="B10" i="3"/>
  <c r="B14" i="3"/>
  <c r="B18" i="3"/>
  <c r="B22" i="3"/>
  <c r="C24" i="3"/>
  <c r="B11" i="3"/>
  <c r="B15" i="3"/>
  <c r="B19" i="3"/>
  <c r="B23" i="3"/>
  <c r="D24" i="3"/>
  <c r="B12" i="3"/>
  <c r="B16" i="3"/>
  <c r="B20" i="3"/>
  <c r="B9" i="3"/>
  <c r="B13" i="3"/>
  <c r="B17" i="3"/>
  <c r="B21" i="3"/>
  <c r="C25" i="3"/>
  <c r="B25" i="3"/>
  <c r="D25" i="3"/>
  <c r="C10" i="3"/>
  <c r="C12" i="3"/>
  <c r="C14" i="3"/>
  <c r="C16" i="3"/>
  <c r="C18" i="3"/>
  <c r="C20" i="3"/>
  <c r="C22" i="3"/>
  <c r="D9" i="3"/>
  <c r="D23" i="3"/>
  <c r="D10" i="3"/>
  <c r="D12" i="3"/>
  <c r="D14" i="3"/>
  <c r="D16" i="3"/>
  <c r="D18" i="3"/>
  <c r="D20" i="3"/>
  <c r="D22" i="3"/>
  <c r="C9" i="3"/>
  <c r="D13" i="3"/>
  <c r="D17" i="3"/>
  <c r="D21" i="3"/>
  <c r="C11" i="3"/>
  <c r="C13" i="3"/>
  <c r="C15" i="3"/>
  <c r="C17" i="3"/>
  <c r="C19" i="3"/>
  <c r="C21" i="3"/>
  <c r="C23" i="3"/>
  <c r="D11" i="3"/>
  <c r="D15" i="3"/>
  <c r="D19" i="3"/>
  <c r="A17" i="1"/>
  <c r="B17" i="1" l="1"/>
  <c r="C17" i="1"/>
  <c r="D17" i="1"/>
  <c r="E17" i="1"/>
  <c r="B50" i="1"/>
  <c r="C50" i="1"/>
  <c r="D50" i="1"/>
  <c r="E50" i="1"/>
  <c r="F50" i="1"/>
  <c r="G50" i="1"/>
  <c r="H50" i="1"/>
  <c r="F14" i="1"/>
  <c r="E15" i="1"/>
  <c r="E16" i="1"/>
  <c r="I42" i="1"/>
  <c r="H43" i="1"/>
  <c r="H44" i="1"/>
  <c r="H46" i="1"/>
  <c r="H45" i="1"/>
  <c r="H47" i="1"/>
  <c r="H48" i="1"/>
  <c r="H49" i="1"/>
  <c r="A51" i="1"/>
  <c r="G8" i="3"/>
  <c r="H8" i="3"/>
  <c r="A18" i="1"/>
  <c r="B18" i="1" l="1"/>
  <c r="C18" i="1"/>
  <c r="D18" i="1"/>
  <c r="E18" i="1"/>
  <c r="F18" i="1"/>
  <c r="B51" i="1"/>
  <c r="C51" i="1"/>
  <c r="D51" i="1"/>
  <c r="E51" i="1"/>
  <c r="F51" i="1"/>
  <c r="G51" i="1"/>
  <c r="H51" i="1"/>
  <c r="I51" i="1"/>
  <c r="J42" i="1"/>
  <c r="I43" i="1"/>
  <c r="I44" i="1"/>
  <c r="I46" i="1"/>
  <c r="I45" i="1"/>
  <c r="I47" i="1"/>
  <c r="I48" i="1"/>
  <c r="I49" i="1"/>
  <c r="I50" i="1"/>
  <c r="G14" i="1"/>
  <c r="F15" i="1"/>
  <c r="F16" i="1"/>
  <c r="F17" i="1"/>
  <c r="A52" i="1"/>
  <c r="A19" i="1"/>
  <c r="B19" i="1" l="1"/>
  <c r="C19" i="1"/>
  <c r="D19" i="1"/>
  <c r="E19" i="1"/>
  <c r="F19" i="1"/>
  <c r="G19" i="1"/>
  <c r="B52" i="1"/>
  <c r="C52" i="1"/>
  <c r="D52" i="1"/>
  <c r="E52" i="1"/>
  <c r="F52" i="1"/>
  <c r="G52" i="1"/>
  <c r="H52" i="1"/>
  <c r="I52" i="1"/>
  <c r="J52" i="1"/>
  <c r="H14" i="1"/>
  <c r="G15" i="1"/>
  <c r="G16" i="1"/>
  <c r="G17" i="1"/>
  <c r="G18" i="1"/>
  <c r="K42" i="1"/>
  <c r="J43" i="1"/>
  <c r="J44" i="1"/>
  <c r="J46" i="1"/>
  <c r="J45" i="1"/>
  <c r="J47" i="1"/>
  <c r="J48" i="1"/>
  <c r="J49" i="1"/>
  <c r="J50" i="1"/>
  <c r="J51" i="1"/>
  <c r="A53" i="1"/>
  <c r="A20" i="1"/>
  <c r="B20" i="1" l="1"/>
  <c r="C20" i="1"/>
  <c r="D20" i="1"/>
  <c r="E20" i="1"/>
  <c r="F20" i="1"/>
  <c r="G20" i="1"/>
  <c r="H20" i="1"/>
  <c r="B53" i="1"/>
  <c r="C53" i="1"/>
  <c r="D53" i="1"/>
  <c r="E53" i="1"/>
  <c r="F53" i="1"/>
  <c r="G53" i="1"/>
  <c r="H53" i="1"/>
  <c r="I53" i="1"/>
  <c r="J53" i="1"/>
  <c r="K53" i="1"/>
  <c r="K43" i="1"/>
  <c r="K44" i="1"/>
  <c r="K46" i="1"/>
  <c r="K45" i="1"/>
  <c r="K47" i="1"/>
  <c r="K48" i="1"/>
  <c r="K49" i="1"/>
  <c r="K50" i="1"/>
  <c r="K51" i="1"/>
  <c r="K52" i="1"/>
  <c r="I14" i="1"/>
  <c r="H15" i="1"/>
  <c r="H16" i="1"/>
  <c r="H17" i="1"/>
  <c r="H18" i="1"/>
  <c r="H19" i="1"/>
  <c r="A54" i="1"/>
  <c r="A21" i="1"/>
  <c r="B21" i="1" l="1"/>
  <c r="C21" i="1"/>
  <c r="D21" i="1"/>
  <c r="E21" i="1"/>
  <c r="F21" i="1"/>
  <c r="G21" i="1"/>
  <c r="H21" i="1"/>
  <c r="I21" i="1"/>
  <c r="B54" i="1"/>
  <c r="C54" i="1"/>
  <c r="D54" i="1"/>
  <c r="E54" i="1"/>
  <c r="F54" i="1"/>
  <c r="G54" i="1"/>
  <c r="H54" i="1"/>
  <c r="I54" i="1"/>
  <c r="J54" i="1"/>
  <c r="K54" i="1"/>
  <c r="J14" i="1"/>
  <c r="I15" i="1"/>
  <c r="I16" i="1"/>
  <c r="I17" i="1"/>
  <c r="I18" i="1"/>
  <c r="I19" i="1"/>
  <c r="I20" i="1"/>
  <c r="A55" i="1"/>
  <c r="A22" i="1"/>
  <c r="B22" i="1" l="1"/>
  <c r="C22" i="1"/>
  <c r="D22" i="1"/>
  <c r="E22" i="1"/>
  <c r="F22" i="1"/>
  <c r="G22" i="1"/>
  <c r="H22" i="1"/>
  <c r="I22" i="1"/>
  <c r="J22" i="1"/>
  <c r="B55" i="1"/>
  <c r="C55" i="1"/>
  <c r="D55" i="1"/>
  <c r="E55" i="1"/>
  <c r="F55" i="1"/>
  <c r="G55" i="1"/>
  <c r="H55" i="1"/>
  <c r="I55" i="1"/>
  <c r="J55" i="1"/>
  <c r="K55" i="1"/>
  <c r="K14" i="1"/>
  <c r="J15" i="1"/>
  <c r="J16" i="1"/>
  <c r="J17" i="1"/>
  <c r="J18" i="1"/>
  <c r="J19" i="1"/>
  <c r="J20" i="1"/>
  <c r="J21" i="1"/>
  <c r="A56" i="1"/>
  <c r="A23" i="1"/>
  <c r="B23" i="1" l="1"/>
  <c r="C23" i="1"/>
  <c r="D23" i="1"/>
  <c r="E23" i="1"/>
  <c r="F23" i="1"/>
  <c r="G23" i="1"/>
  <c r="H23" i="1"/>
  <c r="I23" i="1"/>
  <c r="J23" i="1"/>
  <c r="K23" i="1"/>
  <c r="B56" i="1"/>
  <c r="C56" i="1"/>
  <c r="D56" i="1"/>
  <c r="E56" i="1"/>
  <c r="F56" i="1"/>
  <c r="G56" i="1"/>
  <c r="H56" i="1"/>
  <c r="I56" i="1"/>
  <c r="J56" i="1"/>
  <c r="K56" i="1"/>
  <c r="K15" i="1"/>
  <c r="K16" i="1"/>
  <c r="K17" i="1"/>
  <c r="K18" i="1"/>
  <c r="K19" i="1"/>
  <c r="K20" i="1"/>
  <c r="K21" i="1"/>
  <c r="K22" i="1"/>
  <c r="A57" i="1"/>
  <c r="A24" i="1"/>
  <c r="B24" i="1" l="1"/>
  <c r="C24" i="1"/>
  <c r="D24" i="1"/>
  <c r="E24" i="1"/>
  <c r="F24" i="1"/>
  <c r="G24" i="1"/>
  <c r="H24" i="1"/>
  <c r="I24" i="1"/>
  <c r="J24" i="1"/>
  <c r="K24" i="1"/>
  <c r="B57" i="1"/>
  <c r="C57" i="1"/>
  <c r="D57" i="1"/>
  <c r="E57" i="1"/>
  <c r="F57" i="1"/>
  <c r="G57" i="1"/>
  <c r="H57" i="1"/>
  <c r="I57" i="1"/>
  <c r="J57" i="1"/>
  <c r="K57" i="1"/>
  <c r="A58" i="1"/>
  <c r="A25" i="1"/>
  <c r="B25" i="1" l="1"/>
  <c r="C25" i="1"/>
  <c r="D25" i="1"/>
  <c r="E25" i="1"/>
  <c r="F25" i="1"/>
  <c r="G25" i="1"/>
  <c r="H25" i="1"/>
  <c r="I25" i="1"/>
  <c r="J25" i="1"/>
  <c r="K25" i="1"/>
  <c r="B58" i="1"/>
  <c r="C58" i="1"/>
  <c r="D58" i="1"/>
  <c r="E58" i="1"/>
  <c r="F58" i="1"/>
  <c r="G58" i="1"/>
  <c r="H58" i="1"/>
  <c r="I58" i="1"/>
  <c r="J58" i="1"/>
  <c r="K58" i="1"/>
  <c r="A59" i="1"/>
  <c r="A26" i="1"/>
  <c r="B26" i="1" l="1"/>
  <c r="C26" i="1"/>
  <c r="D26" i="1"/>
  <c r="E26" i="1"/>
  <c r="F26" i="1"/>
  <c r="G26" i="1"/>
  <c r="H26" i="1"/>
  <c r="I26" i="1"/>
  <c r="J26" i="1"/>
  <c r="K26" i="1"/>
  <c r="B59" i="1"/>
  <c r="C59" i="1"/>
  <c r="D59" i="1"/>
  <c r="E59" i="1"/>
  <c r="F59" i="1"/>
  <c r="G59" i="1"/>
  <c r="H59" i="1"/>
  <c r="I59" i="1"/>
  <c r="J59" i="1"/>
  <c r="K59" i="1"/>
  <c r="A27" i="1"/>
  <c r="B27" i="1" l="1"/>
  <c r="C27" i="1"/>
  <c r="D27" i="1"/>
  <c r="E27" i="1"/>
  <c r="F27" i="1"/>
  <c r="G27" i="1"/>
  <c r="H27" i="1"/>
  <c r="I27" i="1"/>
  <c r="J27" i="1"/>
  <c r="K27" i="1"/>
  <c r="A28" i="1"/>
  <c r="B28" i="1" l="1"/>
  <c r="C28" i="1"/>
  <c r="D28" i="1"/>
  <c r="E28" i="1"/>
  <c r="F28" i="1"/>
  <c r="G28" i="1"/>
  <c r="H28" i="1"/>
  <c r="I28" i="1"/>
  <c r="J28" i="1"/>
  <c r="K28" i="1"/>
  <c r="A29" i="1"/>
  <c r="B29" i="1" l="1"/>
  <c r="C29" i="1"/>
  <c r="D29" i="1"/>
  <c r="E29" i="1"/>
  <c r="F29" i="1"/>
  <c r="G29" i="1"/>
  <c r="H29" i="1"/>
  <c r="I29" i="1"/>
  <c r="J29" i="1"/>
  <c r="K29" i="1"/>
  <c r="A30" i="1"/>
  <c r="B30" i="1" l="1"/>
  <c r="C30" i="1"/>
  <c r="D30" i="1"/>
  <c r="E30" i="1"/>
  <c r="F30" i="1"/>
  <c r="G30" i="1"/>
  <c r="H30" i="1"/>
  <c r="I30" i="1"/>
  <c r="J30" i="1"/>
  <c r="K30" i="1"/>
  <c r="A31" i="1"/>
  <c r="B31" i="1" l="1"/>
  <c r="C31" i="1"/>
  <c r="D31" i="1"/>
  <c r="E31" i="1"/>
  <c r="F31" i="1"/>
  <c r="G31" i="1"/>
  <c r="H31" i="1"/>
  <c r="I31" i="1"/>
  <c r="J31" i="1"/>
  <c r="K31" i="1"/>
</calcChain>
</file>

<file path=xl/sharedStrings.xml><?xml version="1.0" encoding="utf-8"?>
<sst xmlns="http://schemas.openxmlformats.org/spreadsheetml/2006/main" count="40" uniqueCount="20">
  <si>
    <t>Select cartridge type</t>
  </si>
  <si>
    <t>1:1</t>
  </si>
  <si>
    <t>Select application efficiency</t>
  </si>
  <si>
    <t>Selected cartridge size contains</t>
  </si>
  <si>
    <t>mixed gallons</t>
  </si>
  <si>
    <t>The table below provides an estimate of how many cartridges would be required to meet the application.</t>
  </si>
  <si>
    <t>This table is for estimating only, and LifeLast is not responsible for actual application differences.</t>
  </si>
  <si>
    <r>
      <t>Substrate area (ft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)</t>
    </r>
  </si>
  <si>
    <t>Coating thickness (mils)</t>
  </si>
  <si>
    <t>2:1</t>
  </si>
  <si>
    <t>3:1</t>
  </si>
  <si>
    <t>mL</t>
  </si>
  <si>
    <t>gal</t>
  </si>
  <si>
    <t>ft2/gal</t>
  </si>
  <si>
    <t>ft2/cartridge</t>
  </si>
  <si>
    <t>Polyurethane base coverage</t>
  </si>
  <si>
    <t>Cartridge efficiency</t>
  </si>
  <si>
    <t>(IF($B$1="1:1",VLOOKUP($A8,Defines!$A$8:$D$26,2),IF($B$1="2:1",VLOOKUP($A8,Defines!$A$8:$D$26,3),VLOOKUP($A8,Defines!$A$8:$D$26,4))))*($A8/1000/12*K$7*7.48052/$B$2)</t>
  </si>
  <si>
    <t>Select cartridge type (drop down)</t>
  </si>
  <si>
    <r>
      <rPr>
        <b/>
        <sz val="16"/>
        <color theme="1"/>
        <rFont val="Calibri"/>
        <family val="2"/>
        <scheme val="minor"/>
      </rPr>
      <t>Instructions:</t>
    </r>
    <r>
      <rPr>
        <sz val="16"/>
        <color theme="1"/>
        <rFont val="Calibri"/>
        <family val="2"/>
        <scheme val="minor"/>
      </rPr>
      <t xml:space="preserve"> Select which cartridge type using the drop down and type in your desired application efficency (highlighted in green) to see how many cartridges you will need for an application. </t>
    </r>
    <r>
      <rPr>
        <u/>
        <sz val="16"/>
        <color theme="1"/>
        <rFont val="Calibri (Body)"/>
      </rPr>
      <t>Do not alter any other field</t>
    </r>
    <r>
      <rPr>
        <sz val="16"/>
        <color theme="1"/>
        <rFont val="Calibri"/>
        <family val="2"/>
        <scheme val="minor"/>
      </rPr>
      <t>s. We have included 2 charts to compare quantities. If you have any questions or would like further information, please call us at 512.628.2112.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</si>
</sst>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6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491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20" fontId="0" fillId="0" borderId="0" xfId="0" quotePrefix="1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2" borderId="0" xfId="1" applyNumberFormat="1" applyFont="1" applyFill="1" applyAlignment="1">
      <alignment horizontal="center"/>
    </xf>
    <xf numFmtId="0" fontId="0" fillId="2" borderId="0" xfId="0" applyFill="1"/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/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6" xfId="0" applyBorder="1"/>
    <xf numFmtId="0" fontId="5" fillId="0" borderId="7" xfId="0" applyFont="1" applyBorder="1"/>
    <xf numFmtId="0" fontId="0" fillId="0" borderId="8" xfId="0" applyBorder="1"/>
    <xf numFmtId="0" fontId="0" fillId="0" borderId="9" xfId="0" applyBorder="1"/>
    <xf numFmtId="0" fontId="5" fillId="0" borderId="10" xfId="0" applyFont="1" applyBorder="1"/>
    <xf numFmtId="0" fontId="0" fillId="0" borderId="11" xfId="0" applyBorder="1"/>
    <xf numFmtId="0" fontId="0" fillId="0" borderId="10" xfId="0" applyBorder="1"/>
    <xf numFmtId="165" fontId="0" fillId="0" borderId="0" xfId="0" applyNumberFormat="1" applyAlignment="1">
      <alignment horizontal="center"/>
    </xf>
    <xf numFmtId="20" fontId="0" fillId="0" borderId="10" xfId="0" quotePrefix="1" applyNumberFormat="1" applyBorder="1"/>
    <xf numFmtId="0" fontId="3" fillId="0" borderId="10" xfId="0" applyFont="1" applyBorder="1"/>
    <xf numFmtId="0" fontId="2" fillId="3" borderId="1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9" fontId="5" fillId="4" borderId="0" xfId="1" applyFont="1" applyFill="1" applyBorder="1" applyAlignment="1">
      <alignment horizontal="center"/>
    </xf>
    <xf numFmtId="0" fontId="5" fillId="0" borderId="0" xfId="0" applyFont="1" applyAlignment="1">
      <alignment vertical="top" wrapText="1"/>
    </xf>
    <xf numFmtId="0" fontId="7" fillId="0" borderId="7" xfId="0" applyFont="1" applyBorder="1"/>
    <xf numFmtId="0" fontId="7" fillId="0" borderId="10" xfId="0" applyFont="1" applyBorder="1"/>
    <xf numFmtId="166" fontId="3" fillId="0" borderId="2" xfId="0" applyNumberFormat="1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49100"/>
      <color rgb="FFDEA400"/>
      <color rgb="FFFE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6</xdr:row>
      <xdr:rowOff>76200</xdr:rowOff>
    </xdr:from>
    <xdr:to>
      <xdr:col>10</xdr:col>
      <xdr:colOff>504825</xdr:colOff>
      <xdr:row>8</xdr:row>
      <xdr:rowOff>133349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160D94-4B7A-1948-2687-4530E6322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3950" y="76200"/>
          <a:ext cx="3467100" cy="590550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34</xdr:row>
      <xdr:rowOff>95250</xdr:rowOff>
    </xdr:from>
    <xdr:to>
      <xdr:col>10</xdr:col>
      <xdr:colOff>485775</xdr:colOff>
      <xdr:row>36</xdr:row>
      <xdr:rowOff>152399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5D8763-1251-439F-9EF5-94505582C5C5}"/>
            </a:ext>
            <a:ext uri="{147F2762-F138-4A5C-976F-8EAC2B608ADB}">
              <a16:predDERef xmlns:a16="http://schemas.microsoft.com/office/drawing/2014/main" pred="{BF160D94-4B7A-1948-2687-4530E6322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4900" y="6534150"/>
          <a:ext cx="346710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Normal="100" workbookViewId="0">
      <selection activeCell="O7" sqref="O7"/>
    </sheetView>
  </sheetViews>
  <sheetFormatPr baseColWidth="10" defaultColWidth="8.83203125" defaultRowHeight="15" x14ac:dyDescent="0.2"/>
  <cols>
    <col min="1" max="1" width="34.83203125" customWidth="1"/>
    <col min="2" max="11" width="9.33203125" customWidth="1"/>
  </cols>
  <sheetData>
    <row r="1" spans="1:11" ht="16" thickBot="1" x14ac:dyDescent="0.25"/>
    <row r="2" spans="1:11" x14ac:dyDescent="0.2">
      <c r="A2" s="32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7"/>
    </row>
    <row r="4" spans="1:11" x14ac:dyDescent="0.2">
      <c r="A4" s="35"/>
      <c r="B4" s="36"/>
      <c r="C4" s="36"/>
      <c r="D4" s="36"/>
      <c r="E4" s="36"/>
      <c r="F4" s="36"/>
      <c r="G4" s="36"/>
      <c r="H4" s="36"/>
      <c r="I4" s="36"/>
      <c r="J4" s="36"/>
      <c r="K4" s="37"/>
    </row>
    <row r="5" spans="1:11" ht="43" customHeight="1" thickBo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40"/>
    </row>
    <row r="6" spans="1:11" ht="22" thickBot="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1" x14ac:dyDescent="0.25">
      <c r="A7" s="26" t="s">
        <v>18</v>
      </c>
      <c r="B7" s="23" t="s">
        <v>1</v>
      </c>
      <c r="C7" s="12"/>
      <c r="D7" s="12"/>
      <c r="E7" s="12"/>
      <c r="F7" s="12"/>
      <c r="G7" s="12"/>
      <c r="H7" s="12"/>
      <c r="I7" s="12"/>
      <c r="J7" s="12"/>
      <c r="K7" s="13"/>
    </row>
    <row r="8" spans="1:11" ht="21" x14ac:dyDescent="0.25">
      <c r="A8" s="27" t="s">
        <v>2</v>
      </c>
      <c r="B8" s="24">
        <v>0.8</v>
      </c>
      <c r="K8" s="15"/>
    </row>
    <row r="9" spans="1:11" x14ac:dyDescent="0.2">
      <c r="A9" s="16" t="s">
        <v>3</v>
      </c>
      <c r="B9" s="17">
        <f>IF($B$7="1:1",Defines!D3,IF($B$7="2:1",Defines!D2,Defines!D1))</f>
        <v>0.39625826528698344</v>
      </c>
      <c r="C9" t="s">
        <v>4</v>
      </c>
      <c r="K9" s="15"/>
    </row>
    <row r="10" spans="1:11" x14ac:dyDescent="0.2">
      <c r="A10" s="16"/>
      <c r="K10" s="15"/>
    </row>
    <row r="11" spans="1:11" x14ac:dyDescent="0.2">
      <c r="A11" s="16" t="s">
        <v>5</v>
      </c>
      <c r="K11" s="15"/>
    </row>
    <row r="12" spans="1:11" x14ac:dyDescent="0.2">
      <c r="A12" s="18" t="s">
        <v>6</v>
      </c>
      <c r="K12" s="15"/>
    </row>
    <row r="13" spans="1:11" ht="22" x14ac:dyDescent="0.25">
      <c r="A13" s="16"/>
      <c r="B13" s="29" t="s">
        <v>7</v>
      </c>
      <c r="C13" s="30"/>
      <c r="D13" s="30"/>
      <c r="E13" s="30"/>
      <c r="F13" s="30"/>
      <c r="G13" s="30"/>
      <c r="H13" s="30"/>
      <c r="I13" s="30"/>
      <c r="J13" s="30"/>
      <c r="K13" s="31"/>
    </row>
    <row r="14" spans="1:11" ht="19" x14ac:dyDescent="0.25">
      <c r="A14" s="19" t="s">
        <v>8</v>
      </c>
      <c r="B14" s="8">
        <v>10</v>
      </c>
      <c r="C14" s="9">
        <f>B14+10</f>
        <v>20</v>
      </c>
      <c r="D14" s="9">
        <f t="shared" ref="D14:K14" si="0">C14+10</f>
        <v>30</v>
      </c>
      <c r="E14" s="9">
        <f t="shared" si="0"/>
        <v>40</v>
      </c>
      <c r="F14" s="9">
        <f t="shared" si="0"/>
        <v>50</v>
      </c>
      <c r="G14" s="9">
        <f t="shared" si="0"/>
        <v>60</v>
      </c>
      <c r="H14" s="9">
        <f t="shared" si="0"/>
        <v>70</v>
      </c>
      <c r="I14" s="9">
        <f t="shared" si="0"/>
        <v>80</v>
      </c>
      <c r="J14" s="9">
        <f t="shared" si="0"/>
        <v>90</v>
      </c>
      <c r="K14" s="20">
        <f t="shared" si="0"/>
        <v>100</v>
      </c>
    </row>
    <row r="15" spans="1:11" ht="19" x14ac:dyDescent="0.25">
      <c r="A15" s="21">
        <v>20</v>
      </c>
      <c r="B15" s="28">
        <f>1/$B$8*($A15/1000/12*B$14*7.48052/$B$9)</f>
        <v>0.39328937796111108</v>
      </c>
      <c r="C15" s="28">
        <f t="shared" ref="C15:K30" si="1">1/$B$8*($A15/1000/12*C$14*7.48052/$B$9)</f>
        <v>0.78657875592222215</v>
      </c>
      <c r="D15" s="28">
        <f t="shared" si="1"/>
        <v>1.1798681338833334</v>
      </c>
      <c r="E15" s="28">
        <f t="shared" si="1"/>
        <v>1.5731575118444443</v>
      </c>
      <c r="F15" s="28">
        <f t="shared" si="1"/>
        <v>1.9664468898055558</v>
      </c>
      <c r="G15" s="28">
        <f t="shared" si="1"/>
        <v>2.3597362677666669</v>
      </c>
      <c r="H15" s="28">
        <f t="shared" si="1"/>
        <v>2.753025645727778</v>
      </c>
      <c r="I15" s="28">
        <f t="shared" si="1"/>
        <v>3.1463150236888886</v>
      </c>
      <c r="J15" s="28">
        <f t="shared" si="1"/>
        <v>3.5396044016500006</v>
      </c>
      <c r="K15" s="28">
        <f t="shared" si="1"/>
        <v>3.9328937796111116</v>
      </c>
    </row>
    <row r="16" spans="1:11" ht="19" x14ac:dyDescent="0.25">
      <c r="A16" s="21">
        <f>A15+5</f>
        <v>25</v>
      </c>
      <c r="B16" s="28">
        <f t="shared" ref="B16:K31" si="2">1/$B$8*($A16/1000/12*B$14*7.48052/$B$9)</f>
        <v>0.4916117224513889</v>
      </c>
      <c r="C16" s="28">
        <f t="shared" si="1"/>
        <v>0.9832234449027778</v>
      </c>
      <c r="D16" s="28">
        <f t="shared" si="1"/>
        <v>1.4748351673541669</v>
      </c>
      <c r="E16" s="28">
        <f t="shared" si="1"/>
        <v>1.9664468898055556</v>
      </c>
      <c r="F16" s="28">
        <f t="shared" si="1"/>
        <v>2.4580586122569446</v>
      </c>
      <c r="G16" s="28">
        <f t="shared" si="1"/>
        <v>2.9496703347083337</v>
      </c>
      <c r="H16" s="28">
        <f t="shared" si="1"/>
        <v>3.4412820571597229</v>
      </c>
      <c r="I16" s="28">
        <f t="shared" si="1"/>
        <v>3.9328937796111112</v>
      </c>
      <c r="J16" s="28">
        <f t="shared" si="1"/>
        <v>4.4245055020625008</v>
      </c>
      <c r="K16" s="28">
        <f t="shared" si="1"/>
        <v>4.9161172245138891</v>
      </c>
    </row>
    <row r="17" spans="1:12" ht="19" x14ac:dyDescent="0.25">
      <c r="A17" s="21">
        <f t="shared" ref="A17:A31" si="3">A16+5</f>
        <v>30</v>
      </c>
      <c r="B17" s="28">
        <f t="shared" si="2"/>
        <v>0.58993406694166672</v>
      </c>
      <c r="C17" s="28">
        <f t="shared" si="1"/>
        <v>1.1798681338833334</v>
      </c>
      <c r="D17" s="28">
        <f t="shared" si="1"/>
        <v>1.7698022008250001</v>
      </c>
      <c r="E17" s="28">
        <f t="shared" si="1"/>
        <v>2.3597362677666669</v>
      </c>
      <c r="F17" s="28">
        <f t="shared" si="1"/>
        <v>2.9496703347083337</v>
      </c>
      <c r="G17" s="28">
        <f t="shared" si="1"/>
        <v>3.5396044016500001</v>
      </c>
      <c r="H17" s="28">
        <f t="shared" si="1"/>
        <v>4.1295384685916678</v>
      </c>
      <c r="I17" s="28">
        <f t="shared" si="1"/>
        <v>4.7194725355333338</v>
      </c>
      <c r="J17" s="28">
        <f t="shared" si="1"/>
        <v>5.3094066024750006</v>
      </c>
      <c r="K17" s="28">
        <f t="shared" si="1"/>
        <v>5.8993406694166675</v>
      </c>
    </row>
    <row r="18" spans="1:12" ht="19" x14ac:dyDescent="0.25">
      <c r="A18" s="21">
        <f t="shared" si="3"/>
        <v>35</v>
      </c>
      <c r="B18" s="28">
        <f t="shared" si="2"/>
        <v>0.68825641143194449</v>
      </c>
      <c r="C18" s="28">
        <f t="shared" si="1"/>
        <v>1.376512822863889</v>
      </c>
      <c r="D18" s="28">
        <f t="shared" si="1"/>
        <v>2.0647692342958339</v>
      </c>
      <c r="E18" s="28">
        <f t="shared" si="1"/>
        <v>2.753025645727778</v>
      </c>
      <c r="F18" s="28">
        <f t="shared" si="1"/>
        <v>3.4412820571597229</v>
      </c>
      <c r="G18" s="28">
        <f t="shared" si="1"/>
        <v>4.1295384685916678</v>
      </c>
      <c r="H18" s="28">
        <f t="shared" si="1"/>
        <v>4.8177948800236114</v>
      </c>
      <c r="I18" s="28">
        <f t="shared" si="1"/>
        <v>5.5060512914555559</v>
      </c>
      <c r="J18" s="28">
        <f t="shared" si="1"/>
        <v>6.1943077028875004</v>
      </c>
      <c r="K18" s="28">
        <f t="shared" si="1"/>
        <v>6.8825641143194458</v>
      </c>
    </row>
    <row r="19" spans="1:12" ht="19" x14ac:dyDescent="0.25">
      <c r="A19" s="21">
        <f t="shared" si="3"/>
        <v>40</v>
      </c>
      <c r="B19" s="28">
        <f t="shared" si="2"/>
        <v>0.78657875592222215</v>
      </c>
      <c r="C19" s="28">
        <f t="shared" si="1"/>
        <v>1.5731575118444443</v>
      </c>
      <c r="D19" s="28">
        <f t="shared" si="1"/>
        <v>2.3597362677666669</v>
      </c>
      <c r="E19" s="28">
        <f t="shared" si="1"/>
        <v>3.1463150236888886</v>
      </c>
      <c r="F19" s="28">
        <f t="shared" si="1"/>
        <v>3.9328937796111116</v>
      </c>
      <c r="G19" s="28">
        <f t="shared" si="1"/>
        <v>4.7194725355333338</v>
      </c>
      <c r="H19" s="28">
        <f t="shared" si="1"/>
        <v>5.5060512914555559</v>
      </c>
      <c r="I19" s="28">
        <f t="shared" si="1"/>
        <v>6.2926300473777772</v>
      </c>
      <c r="J19" s="28">
        <f t="shared" si="1"/>
        <v>7.0792088033000011</v>
      </c>
      <c r="K19" s="28">
        <f t="shared" si="1"/>
        <v>7.8657875592222233</v>
      </c>
    </row>
    <row r="20" spans="1:12" ht="19" x14ac:dyDescent="0.25">
      <c r="A20" s="21">
        <f t="shared" si="3"/>
        <v>45</v>
      </c>
      <c r="B20" s="28">
        <f t="shared" si="2"/>
        <v>0.88490110041250003</v>
      </c>
      <c r="C20" s="28">
        <f t="shared" si="1"/>
        <v>1.7698022008250001</v>
      </c>
      <c r="D20" s="28">
        <f t="shared" si="1"/>
        <v>2.6547033012374999</v>
      </c>
      <c r="E20" s="28">
        <f t="shared" si="1"/>
        <v>3.5396044016500001</v>
      </c>
      <c r="F20" s="28">
        <f t="shared" si="1"/>
        <v>4.4245055020625008</v>
      </c>
      <c r="G20" s="28">
        <f t="shared" si="1"/>
        <v>5.3094066024749997</v>
      </c>
      <c r="H20" s="28">
        <f t="shared" si="1"/>
        <v>6.1943077028875004</v>
      </c>
      <c r="I20" s="28">
        <f t="shared" si="1"/>
        <v>7.0792088033000002</v>
      </c>
      <c r="J20" s="28">
        <f t="shared" si="1"/>
        <v>7.9641099037124992</v>
      </c>
      <c r="K20" s="28">
        <f t="shared" si="1"/>
        <v>8.8490110041250016</v>
      </c>
    </row>
    <row r="21" spans="1:12" ht="19" x14ac:dyDescent="0.25">
      <c r="A21" s="21">
        <f t="shared" si="3"/>
        <v>50</v>
      </c>
      <c r="B21" s="28">
        <f t="shared" si="2"/>
        <v>0.9832234449027778</v>
      </c>
      <c r="C21" s="28">
        <f t="shared" si="1"/>
        <v>1.9664468898055556</v>
      </c>
      <c r="D21" s="28">
        <f t="shared" si="1"/>
        <v>2.9496703347083337</v>
      </c>
      <c r="E21" s="28">
        <f t="shared" si="1"/>
        <v>3.9328937796111112</v>
      </c>
      <c r="F21" s="28">
        <f t="shared" si="1"/>
        <v>4.9161172245138891</v>
      </c>
      <c r="G21" s="28">
        <f t="shared" si="1"/>
        <v>5.8993406694166675</v>
      </c>
      <c r="H21" s="28">
        <f t="shared" si="1"/>
        <v>6.8825641143194458</v>
      </c>
      <c r="I21" s="28">
        <f t="shared" si="1"/>
        <v>7.8657875592222224</v>
      </c>
      <c r="J21" s="28">
        <f t="shared" si="1"/>
        <v>8.8490110041250016</v>
      </c>
      <c r="K21" s="28">
        <f t="shared" si="1"/>
        <v>9.8322344490277782</v>
      </c>
    </row>
    <row r="22" spans="1:12" ht="19" x14ac:dyDescent="0.25">
      <c r="A22" s="21">
        <f t="shared" si="3"/>
        <v>55</v>
      </c>
      <c r="B22" s="28">
        <f t="shared" si="2"/>
        <v>1.0815457893930558</v>
      </c>
      <c r="C22" s="28">
        <f t="shared" si="1"/>
        <v>2.1630915787861116</v>
      </c>
      <c r="D22" s="28">
        <f t="shared" si="1"/>
        <v>3.2446373681791671</v>
      </c>
      <c r="E22" s="28">
        <f t="shared" si="1"/>
        <v>4.3261831575722232</v>
      </c>
      <c r="F22" s="28">
        <f t="shared" si="1"/>
        <v>5.4077289469652783</v>
      </c>
      <c r="G22" s="28">
        <f t="shared" si="1"/>
        <v>6.4892747363583343</v>
      </c>
      <c r="H22" s="28">
        <f t="shared" si="1"/>
        <v>7.5708205257513903</v>
      </c>
      <c r="I22" s="28">
        <f t="shared" si="1"/>
        <v>8.6523663151444463</v>
      </c>
      <c r="J22" s="28">
        <f t="shared" si="1"/>
        <v>9.7339121045375006</v>
      </c>
      <c r="K22" s="28">
        <f t="shared" si="1"/>
        <v>10.815457893930557</v>
      </c>
    </row>
    <row r="23" spans="1:12" ht="19" x14ac:dyDescent="0.25">
      <c r="A23" s="21">
        <f t="shared" si="3"/>
        <v>60</v>
      </c>
      <c r="B23" s="28">
        <f t="shared" si="2"/>
        <v>1.1798681338833334</v>
      </c>
      <c r="C23" s="28">
        <f t="shared" si="1"/>
        <v>2.3597362677666669</v>
      </c>
      <c r="D23" s="28">
        <f t="shared" si="1"/>
        <v>3.5396044016500001</v>
      </c>
      <c r="E23" s="28">
        <f t="shared" si="1"/>
        <v>4.7194725355333338</v>
      </c>
      <c r="F23" s="28">
        <f t="shared" si="1"/>
        <v>5.8993406694166675</v>
      </c>
      <c r="G23" s="28">
        <f t="shared" si="1"/>
        <v>7.0792088033000002</v>
      </c>
      <c r="H23" s="28">
        <f t="shared" si="1"/>
        <v>8.2590769371833357</v>
      </c>
      <c r="I23" s="28">
        <f t="shared" si="1"/>
        <v>9.4389450710666676</v>
      </c>
      <c r="J23" s="28">
        <f t="shared" si="1"/>
        <v>10.618813204950001</v>
      </c>
      <c r="K23" s="28">
        <f t="shared" si="1"/>
        <v>11.798681338833335</v>
      </c>
    </row>
    <row r="24" spans="1:12" ht="19" x14ac:dyDescent="0.25">
      <c r="A24" s="21">
        <f t="shared" si="3"/>
        <v>65</v>
      </c>
      <c r="B24" s="28">
        <f t="shared" si="2"/>
        <v>1.2781904783736111</v>
      </c>
      <c r="C24" s="28">
        <f t="shared" si="1"/>
        <v>2.5563809567472222</v>
      </c>
      <c r="D24" s="28">
        <f t="shared" si="1"/>
        <v>3.834571435120834</v>
      </c>
      <c r="E24" s="28">
        <f t="shared" si="1"/>
        <v>5.1127619134944444</v>
      </c>
      <c r="F24" s="28">
        <f t="shared" si="1"/>
        <v>6.3909523918680566</v>
      </c>
      <c r="G24" s="28">
        <f t="shared" si="1"/>
        <v>7.669142870241668</v>
      </c>
      <c r="H24" s="28">
        <f t="shared" si="1"/>
        <v>8.9473333486152775</v>
      </c>
      <c r="I24" s="28">
        <f t="shared" si="1"/>
        <v>10.225523826988889</v>
      </c>
      <c r="J24" s="28">
        <f t="shared" si="1"/>
        <v>11.503714305362502</v>
      </c>
      <c r="K24" s="28">
        <f t="shared" si="1"/>
        <v>12.781904783736113</v>
      </c>
    </row>
    <row r="25" spans="1:12" ht="19" x14ac:dyDescent="0.25">
      <c r="A25" s="21">
        <f t="shared" si="3"/>
        <v>70</v>
      </c>
      <c r="B25" s="28">
        <f t="shared" si="2"/>
        <v>1.376512822863889</v>
      </c>
      <c r="C25" s="28">
        <f t="shared" si="1"/>
        <v>2.753025645727778</v>
      </c>
      <c r="D25" s="28">
        <f t="shared" si="1"/>
        <v>4.1295384685916678</v>
      </c>
      <c r="E25" s="28">
        <f t="shared" si="1"/>
        <v>5.5060512914555559</v>
      </c>
      <c r="F25" s="28">
        <f t="shared" si="1"/>
        <v>6.8825641143194458</v>
      </c>
      <c r="G25" s="28">
        <f t="shared" si="1"/>
        <v>8.2590769371833357</v>
      </c>
      <c r="H25" s="28">
        <f t="shared" si="1"/>
        <v>9.6355897600472229</v>
      </c>
      <c r="I25" s="28">
        <f t="shared" si="1"/>
        <v>11.012102582911112</v>
      </c>
      <c r="J25" s="28">
        <f t="shared" si="1"/>
        <v>12.388615405775001</v>
      </c>
      <c r="K25" s="28">
        <f t="shared" si="1"/>
        <v>13.765128228638892</v>
      </c>
    </row>
    <row r="26" spans="1:12" ht="19" x14ac:dyDescent="0.25">
      <c r="A26" s="21">
        <f t="shared" si="3"/>
        <v>75</v>
      </c>
      <c r="B26" s="28">
        <f t="shared" si="2"/>
        <v>1.4748351673541666</v>
      </c>
      <c r="C26" s="28">
        <f t="shared" si="1"/>
        <v>2.9496703347083333</v>
      </c>
      <c r="D26" s="28">
        <f t="shared" si="1"/>
        <v>4.4245055020624999</v>
      </c>
      <c r="E26" s="28">
        <f t="shared" si="1"/>
        <v>5.8993406694166666</v>
      </c>
      <c r="F26" s="28">
        <f t="shared" si="1"/>
        <v>7.3741758367708332</v>
      </c>
      <c r="G26" s="28">
        <f t="shared" si="1"/>
        <v>8.8490110041249999</v>
      </c>
      <c r="H26" s="28">
        <f t="shared" si="1"/>
        <v>10.323846171479165</v>
      </c>
      <c r="I26" s="28">
        <f t="shared" si="1"/>
        <v>11.798681338833333</v>
      </c>
      <c r="J26" s="28">
        <f t="shared" si="1"/>
        <v>13.2735165061875</v>
      </c>
      <c r="K26" s="28">
        <f t="shared" si="1"/>
        <v>14.748351673541666</v>
      </c>
    </row>
    <row r="27" spans="1:12" ht="19" x14ac:dyDescent="0.25">
      <c r="A27" s="21">
        <f t="shared" si="3"/>
        <v>80</v>
      </c>
      <c r="B27" s="28">
        <f t="shared" si="2"/>
        <v>1.5731575118444443</v>
      </c>
      <c r="C27" s="28">
        <f t="shared" si="1"/>
        <v>3.1463150236888886</v>
      </c>
      <c r="D27" s="28">
        <f t="shared" si="1"/>
        <v>4.7194725355333338</v>
      </c>
      <c r="E27" s="28">
        <f t="shared" si="1"/>
        <v>6.2926300473777772</v>
      </c>
      <c r="F27" s="28">
        <f t="shared" si="1"/>
        <v>7.8657875592222233</v>
      </c>
      <c r="G27" s="28">
        <f t="shared" si="1"/>
        <v>9.4389450710666676</v>
      </c>
      <c r="H27" s="28">
        <f t="shared" si="1"/>
        <v>11.012102582911112</v>
      </c>
      <c r="I27" s="28">
        <f t="shared" si="1"/>
        <v>12.585260094755554</v>
      </c>
      <c r="J27" s="28">
        <f t="shared" si="1"/>
        <v>14.158417606600002</v>
      </c>
      <c r="K27" s="28">
        <f t="shared" si="1"/>
        <v>15.731575118444447</v>
      </c>
      <c r="L27" s="1"/>
    </row>
    <row r="28" spans="1:12" ht="19" x14ac:dyDescent="0.25">
      <c r="A28" s="21">
        <f t="shared" si="3"/>
        <v>85</v>
      </c>
      <c r="B28" s="28">
        <f t="shared" si="2"/>
        <v>1.6714798563347222</v>
      </c>
      <c r="C28" s="28">
        <f t="shared" si="1"/>
        <v>3.3429597126694444</v>
      </c>
      <c r="D28" s="28">
        <f t="shared" si="1"/>
        <v>5.0144395690041677</v>
      </c>
      <c r="E28" s="28">
        <f t="shared" si="1"/>
        <v>6.6859194253388887</v>
      </c>
      <c r="F28" s="28">
        <f t="shared" si="1"/>
        <v>8.3573992816736116</v>
      </c>
      <c r="G28" s="28">
        <f t="shared" si="1"/>
        <v>10.028879138008335</v>
      </c>
      <c r="H28" s="28">
        <f t="shared" si="1"/>
        <v>11.700358994343055</v>
      </c>
      <c r="I28" s="28">
        <f t="shared" si="1"/>
        <v>13.371838850677777</v>
      </c>
      <c r="J28" s="28">
        <f t="shared" si="1"/>
        <v>15.043318707012503</v>
      </c>
      <c r="K28" s="28">
        <f t="shared" si="1"/>
        <v>16.714798563347223</v>
      </c>
    </row>
    <row r="29" spans="1:12" ht="19" x14ac:dyDescent="0.25">
      <c r="A29" s="21">
        <f t="shared" si="3"/>
        <v>90</v>
      </c>
      <c r="B29" s="28">
        <f t="shared" si="2"/>
        <v>1.7698022008250001</v>
      </c>
      <c r="C29" s="28">
        <f t="shared" si="1"/>
        <v>3.5396044016500001</v>
      </c>
      <c r="D29" s="28">
        <f t="shared" si="1"/>
        <v>5.3094066024749997</v>
      </c>
      <c r="E29" s="28">
        <f t="shared" si="1"/>
        <v>7.0792088033000002</v>
      </c>
      <c r="F29" s="28">
        <f t="shared" si="1"/>
        <v>8.8490110041250016</v>
      </c>
      <c r="G29" s="28">
        <f t="shared" si="1"/>
        <v>10.618813204949999</v>
      </c>
      <c r="H29" s="28">
        <f t="shared" si="1"/>
        <v>12.388615405775001</v>
      </c>
      <c r="I29" s="28">
        <f t="shared" si="1"/>
        <v>14.1584176066</v>
      </c>
      <c r="J29" s="28">
        <f t="shared" si="1"/>
        <v>15.928219807424998</v>
      </c>
      <c r="K29" s="28">
        <f t="shared" si="1"/>
        <v>17.698022008250003</v>
      </c>
    </row>
    <row r="30" spans="1:12" ht="19" x14ac:dyDescent="0.25">
      <c r="A30" s="21">
        <f t="shared" si="3"/>
        <v>95</v>
      </c>
      <c r="B30" s="28">
        <f t="shared" si="2"/>
        <v>1.8681245453152777</v>
      </c>
      <c r="C30" s="28">
        <f t="shared" si="1"/>
        <v>3.7362490906305554</v>
      </c>
      <c r="D30" s="28">
        <f t="shared" si="1"/>
        <v>5.6043736359458336</v>
      </c>
      <c r="E30" s="28">
        <f t="shared" si="1"/>
        <v>7.4724981812611109</v>
      </c>
      <c r="F30" s="28">
        <f t="shared" si="1"/>
        <v>9.3406227265763917</v>
      </c>
      <c r="G30" s="28">
        <f t="shared" si="1"/>
        <v>11.208747271891667</v>
      </c>
      <c r="H30" s="28">
        <f t="shared" si="1"/>
        <v>13.076871817206946</v>
      </c>
      <c r="I30" s="28">
        <f t="shared" si="1"/>
        <v>14.944996362522222</v>
      </c>
      <c r="J30" s="28">
        <f t="shared" si="1"/>
        <v>16.813120907837501</v>
      </c>
      <c r="K30" s="28">
        <f t="shared" si="1"/>
        <v>18.681245453152783</v>
      </c>
    </row>
    <row r="31" spans="1:12" ht="20" thickBot="1" x14ac:dyDescent="0.3">
      <c r="A31" s="22">
        <f t="shared" si="3"/>
        <v>100</v>
      </c>
      <c r="B31" s="28">
        <f t="shared" si="2"/>
        <v>1.9664468898055556</v>
      </c>
      <c r="C31" s="28">
        <f t="shared" si="2"/>
        <v>3.9328937796111112</v>
      </c>
      <c r="D31" s="28">
        <f t="shared" si="2"/>
        <v>5.8993406694166675</v>
      </c>
      <c r="E31" s="28">
        <f t="shared" si="2"/>
        <v>7.8657875592222224</v>
      </c>
      <c r="F31" s="28">
        <f t="shared" si="2"/>
        <v>9.8322344490277782</v>
      </c>
      <c r="G31" s="28">
        <f t="shared" si="2"/>
        <v>11.798681338833335</v>
      </c>
      <c r="H31" s="28">
        <f t="shared" si="2"/>
        <v>13.765128228638892</v>
      </c>
      <c r="I31" s="28">
        <f t="shared" si="2"/>
        <v>15.731575118444445</v>
      </c>
      <c r="J31" s="28">
        <f t="shared" si="2"/>
        <v>17.698022008250003</v>
      </c>
      <c r="K31" s="28">
        <f t="shared" si="2"/>
        <v>19.664468898055556</v>
      </c>
    </row>
    <row r="34" spans="1:11" ht="16" thickBo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ht="21" x14ac:dyDescent="0.25">
      <c r="A35" s="11" t="s">
        <v>0</v>
      </c>
      <c r="B35" s="23" t="s">
        <v>9</v>
      </c>
      <c r="C35" s="12"/>
      <c r="D35" s="12"/>
      <c r="E35" s="12"/>
      <c r="F35" s="12"/>
      <c r="G35" s="12"/>
      <c r="H35" s="12"/>
      <c r="I35" s="12"/>
      <c r="J35" s="12"/>
      <c r="K35" s="13"/>
    </row>
    <row r="36" spans="1:11" ht="21" x14ac:dyDescent="0.25">
      <c r="A36" s="14" t="s">
        <v>2</v>
      </c>
      <c r="B36" s="24">
        <v>0.7</v>
      </c>
      <c r="K36" s="15"/>
    </row>
    <row r="37" spans="1:11" x14ac:dyDescent="0.2">
      <c r="A37" s="16" t="s">
        <v>3</v>
      </c>
      <c r="B37" s="17">
        <f>IF($B$35="1:1",Defines!D3,IF($B$35="2:1",Defines!D2,Defines!D1))</f>
        <v>0.33021522107248624</v>
      </c>
      <c r="C37" t="s">
        <v>4</v>
      </c>
      <c r="K37" s="15"/>
    </row>
    <row r="38" spans="1:11" x14ac:dyDescent="0.2">
      <c r="A38" s="16"/>
      <c r="K38" s="15"/>
    </row>
    <row r="39" spans="1:11" x14ac:dyDescent="0.2">
      <c r="A39" s="16" t="s">
        <v>5</v>
      </c>
      <c r="K39" s="15"/>
    </row>
    <row r="40" spans="1:11" x14ac:dyDescent="0.2">
      <c r="A40" s="18" t="s">
        <v>6</v>
      </c>
      <c r="K40" s="15"/>
    </row>
    <row r="41" spans="1:11" ht="22" x14ac:dyDescent="0.25">
      <c r="A41" s="16"/>
      <c r="B41" s="29" t="s">
        <v>7</v>
      </c>
      <c r="C41" s="30"/>
      <c r="D41" s="30"/>
      <c r="E41" s="30"/>
      <c r="F41" s="30"/>
      <c r="G41" s="30"/>
      <c r="H41" s="30"/>
      <c r="I41" s="30"/>
      <c r="J41" s="30"/>
      <c r="K41" s="31"/>
    </row>
    <row r="42" spans="1:11" ht="19" x14ac:dyDescent="0.25">
      <c r="A42" s="19" t="s">
        <v>8</v>
      </c>
      <c r="B42" s="8">
        <v>10</v>
      </c>
      <c r="C42" s="9">
        <f>B42+10</f>
        <v>20</v>
      </c>
      <c r="D42" s="9">
        <f t="shared" ref="D42" si="4">C42+10</f>
        <v>30</v>
      </c>
      <c r="E42" s="9">
        <f t="shared" ref="E42" si="5">D42+10</f>
        <v>40</v>
      </c>
      <c r="F42" s="9">
        <f t="shared" ref="F42" si="6">E42+10</f>
        <v>50</v>
      </c>
      <c r="G42" s="9">
        <f t="shared" ref="G42" si="7">F42+10</f>
        <v>60</v>
      </c>
      <c r="H42" s="9">
        <f t="shared" ref="H42" si="8">G42+10</f>
        <v>70</v>
      </c>
      <c r="I42" s="9">
        <f t="shared" ref="I42" si="9">H42+10</f>
        <v>80</v>
      </c>
      <c r="J42" s="9">
        <f t="shared" ref="J42" si="10">I42+10</f>
        <v>90</v>
      </c>
      <c r="K42" s="20">
        <f t="shared" ref="K42" si="11">J42+10</f>
        <v>100</v>
      </c>
    </row>
    <row r="43" spans="1:11" ht="19" x14ac:dyDescent="0.25">
      <c r="A43" s="21">
        <v>20</v>
      </c>
      <c r="B43" s="28">
        <f>1/$B$36*($A43/1000/12*B$42*7.48052/$B$37)</f>
        <v>0.53936828977523799</v>
      </c>
      <c r="C43" s="28">
        <f t="shared" ref="C43:K58" si="12">1/$B$36*($A43/1000/12*C$42*7.48052/$B$37)</f>
        <v>1.078736579550476</v>
      </c>
      <c r="D43" s="28">
        <f t="shared" si="12"/>
        <v>1.6181048693257143</v>
      </c>
      <c r="E43" s="28">
        <f t="shared" si="12"/>
        <v>2.1574731591009519</v>
      </c>
      <c r="F43" s="28">
        <f t="shared" si="12"/>
        <v>2.6968414488761909</v>
      </c>
      <c r="G43" s="28">
        <f t="shared" si="12"/>
        <v>3.2362097386514286</v>
      </c>
      <c r="H43" s="28">
        <f t="shared" si="12"/>
        <v>3.7755780284266667</v>
      </c>
      <c r="I43" s="28">
        <f t="shared" si="12"/>
        <v>4.3149463182019039</v>
      </c>
      <c r="J43" s="28">
        <f t="shared" si="12"/>
        <v>4.8543146079771429</v>
      </c>
      <c r="K43" s="28">
        <f t="shared" si="12"/>
        <v>5.3936828977523819</v>
      </c>
    </row>
    <row r="44" spans="1:11" ht="19" x14ac:dyDescent="0.25">
      <c r="A44" s="21">
        <f>A43+5</f>
        <v>25</v>
      </c>
      <c r="B44" s="28">
        <f t="shared" ref="B44:K59" si="13">1/$B$36*($A44/1000/12*B$42*7.48052/$B$37)</f>
        <v>0.67421036221904751</v>
      </c>
      <c r="C44" s="28">
        <f t="shared" si="12"/>
        <v>1.348420724438095</v>
      </c>
      <c r="D44" s="28">
        <f t="shared" si="12"/>
        <v>2.0226310866571424</v>
      </c>
      <c r="E44" s="28">
        <f t="shared" si="12"/>
        <v>2.69684144887619</v>
      </c>
      <c r="F44" s="28">
        <f t="shared" si="12"/>
        <v>3.3710518110952377</v>
      </c>
      <c r="G44" s="28">
        <f t="shared" si="12"/>
        <v>4.0452621733142848</v>
      </c>
      <c r="H44" s="28">
        <f t="shared" si="12"/>
        <v>4.7194725355333338</v>
      </c>
      <c r="I44" s="28">
        <f t="shared" si="12"/>
        <v>5.3936828977523801</v>
      </c>
      <c r="J44" s="28">
        <f t="shared" si="12"/>
        <v>6.0678932599714281</v>
      </c>
      <c r="K44" s="28">
        <f t="shared" si="12"/>
        <v>6.7421036221904753</v>
      </c>
    </row>
    <row r="45" spans="1:11" ht="19" x14ac:dyDescent="0.25">
      <c r="A45" s="21">
        <f t="shared" ref="A45:A59" si="14">A44+5</f>
        <v>30</v>
      </c>
      <c r="B45" s="28">
        <f t="shared" si="13"/>
        <v>0.80905243466285715</v>
      </c>
      <c r="C45" s="28">
        <f t="shared" si="12"/>
        <v>1.6181048693257143</v>
      </c>
      <c r="D45" s="28">
        <f t="shared" si="12"/>
        <v>2.427157303988571</v>
      </c>
      <c r="E45" s="28">
        <f t="shared" si="12"/>
        <v>3.2362097386514286</v>
      </c>
      <c r="F45" s="28">
        <f t="shared" si="12"/>
        <v>4.0452621733142848</v>
      </c>
      <c r="G45" s="28">
        <f t="shared" si="12"/>
        <v>4.854314607977142</v>
      </c>
      <c r="H45" s="28">
        <f t="shared" si="12"/>
        <v>5.6633670426400009</v>
      </c>
      <c r="I45" s="28">
        <f t="shared" si="12"/>
        <v>6.4724194773028572</v>
      </c>
      <c r="J45" s="28">
        <f t="shared" si="12"/>
        <v>7.2814719119657152</v>
      </c>
      <c r="K45" s="28">
        <f t="shared" si="12"/>
        <v>8.0905243466285697</v>
      </c>
    </row>
    <row r="46" spans="1:11" ht="19" x14ac:dyDescent="0.25">
      <c r="A46" s="21">
        <f t="shared" si="14"/>
        <v>35</v>
      </c>
      <c r="B46" s="28">
        <f t="shared" si="13"/>
        <v>0.94389450710666667</v>
      </c>
      <c r="C46" s="28">
        <f t="shared" si="12"/>
        <v>1.8877890142133333</v>
      </c>
      <c r="D46" s="28">
        <f t="shared" si="12"/>
        <v>2.8316835213200005</v>
      </c>
      <c r="E46" s="28">
        <f t="shared" si="12"/>
        <v>3.7755780284266667</v>
      </c>
      <c r="F46" s="28">
        <f t="shared" si="12"/>
        <v>4.7194725355333338</v>
      </c>
      <c r="G46" s="28">
        <f t="shared" si="12"/>
        <v>5.6633670426400009</v>
      </c>
      <c r="H46" s="28">
        <f t="shared" si="12"/>
        <v>6.6072615497466662</v>
      </c>
      <c r="I46" s="28">
        <f t="shared" si="12"/>
        <v>7.5511560568533334</v>
      </c>
      <c r="J46" s="28">
        <f t="shared" si="12"/>
        <v>8.4950505639599996</v>
      </c>
      <c r="K46" s="28">
        <f t="shared" si="12"/>
        <v>9.4389450710666676</v>
      </c>
    </row>
    <row r="47" spans="1:11" ht="19" x14ac:dyDescent="0.25">
      <c r="A47" s="21">
        <f t="shared" si="14"/>
        <v>40</v>
      </c>
      <c r="B47" s="28">
        <f t="shared" si="13"/>
        <v>1.078736579550476</v>
      </c>
      <c r="C47" s="28">
        <f t="shared" si="12"/>
        <v>2.1574731591009519</v>
      </c>
      <c r="D47" s="28">
        <f t="shared" si="12"/>
        <v>3.2362097386514286</v>
      </c>
      <c r="E47" s="28">
        <f t="shared" si="12"/>
        <v>4.3149463182019039</v>
      </c>
      <c r="F47" s="28">
        <f t="shared" si="12"/>
        <v>5.3936828977523819</v>
      </c>
      <c r="G47" s="28">
        <f t="shared" si="12"/>
        <v>6.4724194773028572</v>
      </c>
      <c r="H47" s="28">
        <f t="shared" si="12"/>
        <v>7.5511560568533334</v>
      </c>
      <c r="I47" s="28">
        <f t="shared" si="12"/>
        <v>8.6298926364038078</v>
      </c>
      <c r="J47" s="28">
        <f t="shared" si="12"/>
        <v>9.7086292159542857</v>
      </c>
      <c r="K47" s="28">
        <f t="shared" si="12"/>
        <v>10.787365795504764</v>
      </c>
    </row>
    <row r="48" spans="1:11" ht="19" x14ac:dyDescent="0.25">
      <c r="A48" s="21">
        <f t="shared" si="14"/>
        <v>45</v>
      </c>
      <c r="B48" s="28">
        <f t="shared" si="13"/>
        <v>1.2135786519942855</v>
      </c>
      <c r="C48" s="28">
        <f t="shared" si="12"/>
        <v>2.427157303988571</v>
      </c>
      <c r="D48" s="28">
        <f t="shared" si="12"/>
        <v>3.6407359559828567</v>
      </c>
      <c r="E48" s="28">
        <f t="shared" si="12"/>
        <v>4.854314607977142</v>
      </c>
      <c r="F48" s="28">
        <f t="shared" si="12"/>
        <v>6.0678932599714281</v>
      </c>
      <c r="G48" s="28">
        <f t="shared" si="12"/>
        <v>7.2814719119657134</v>
      </c>
      <c r="H48" s="28">
        <f t="shared" si="12"/>
        <v>8.4950505639599996</v>
      </c>
      <c r="I48" s="28">
        <f t="shared" si="12"/>
        <v>9.708629215954284</v>
      </c>
      <c r="J48" s="28">
        <f t="shared" si="12"/>
        <v>10.92220786794857</v>
      </c>
      <c r="K48" s="28">
        <f t="shared" si="12"/>
        <v>12.135786519942856</v>
      </c>
    </row>
    <row r="49" spans="1:11" ht="19" x14ac:dyDescent="0.25">
      <c r="A49" s="21">
        <f t="shared" si="14"/>
        <v>50</v>
      </c>
      <c r="B49" s="28">
        <f t="shared" si="13"/>
        <v>1.348420724438095</v>
      </c>
      <c r="C49" s="28">
        <f t="shared" si="12"/>
        <v>2.69684144887619</v>
      </c>
      <c r="D49" s="28">
        <f t="shared" si="12"/>
        <v>4.0452621733142848</v>
      </c>
      <c r="E49" s="28">
        <f t="shared" si="12"/>
        <v>5.3936828977523801</v>
      </c>
      <c r="F49" s="28">
        <f t="shared" si="12"/>
        <v>6.7421036221904753</v>
      </c>
      <c r="G49" s="28">
        <f t="shared" si="12"/>
        <v>8.0905243466285697</v>
      </c>
      <c r="H49" s="28">
        <f t="shared" si="12"/>
        <v>9.4389450710666676</v>
      </c>
      <c r="I49" s="28">
        <f t="shared" si="12"/>
        <v>10.78736579550476</v>
      </c>
      <c r="J49" s="28">
        <f t="shared" si="12"/>
        <v>12.135786519942856</v>
      </c>
      <c r="K49" s="28">
        <f t="shared" si="12"/>
        <v>13.484207244380951</v>
      </c>
    </row>
    <row r="50" spans="1:11" ht="19" x14ac:dyDescent="0.25">
      <c r="A50" s="21">
        <f t="shared" si="14"/>
        <v>55</v>
      </c>
      <c r="B50" s="28">
        <f t="shared" si="13"/>
        <v>1.4832627968819048</v>
      </c>
      <c r="C50" s="28">
        <f t="shared" si="12"/>
        <v>2.9665255937638095</v>
      </c>
      <c r="D50" s="28">
        <f t="shared" si="12"/>
        <v>4.4497883906457147</v>
      </c>
      <c r="E50" s="28">
        <f t="shared" si="12"/>
        <v>5.9330511875276191</v>
      </c>
      <c r="F50" s="28">
        <f t="shared" si="12"/>
        <v>7.4163139844095234</v>
      </c>
      <c r="G50" s="28">
        <f t="shared" si="12"/>
        <v>8.8995767812914295</v>
      </c>
      <c r="H50" s="28">
        <f t="shared" si="12"/>
        <v>10.382839578173334</v>
      </c>
      <c r="I50" s="28">
        <f t="shared" si="12"/>
        <v>11.866102375055238</v>
      </c>
      <c r="J50" s="28">
        <f t="shared" si="12"/>
        <v>13.349365171937142</v>
      </c>
      <c r="K50" s="28">
        <f t="shared" si="12"/>
        <v>14.832627968819047</v>
      </c>
    </row>
    <row r="51" spans="1:11" ht="19" x14ac:dyDescent="0.25">
      <c r="A51" s="21">
        <f t="shared" si="14"/>
        <v>60</v>
      </c>
      <c r="B51" s="28">
        <f t="shared" si="13"/>
        <v>1.6181048693257143</v>
      </c>
      <c r="C51" s="28">
        <f t="shared" si="12"/>
        <v>3.2362097386514286</v>
      </c>
      <c r="D51" s="28">
        <f t="shared" si="12"/>
        <v>4.854314607977142</v>
      </c>
      <c r="E51" s="28">
        <f t="shared" si="12"/>
        <v>6.4724194773028572</v>
      </c>
      <c r="F51" s="28">
        <f t="shared" si="12"/>
        <v>8.0905243466285697</v>
      </c>
      <c r="G51" s="28">
        <f t="shared" si="12"/>
        <v>9.708629215954284</v>
      </c>
      <c r="H51" s="28">
        <f t="shared" si="12"/>
        <v>11.326734085280002</v>
      </c>
      <c r="I51" s="28">
        <f t="shared" si="12"/>
        <v>12.944838954605714</v>
      </c>
      <c r="J51" s="28">
        <f t="shared" si="12"/>
        <v>14.56294382393143</v>
      </c>
      <c r="K51" s="28">
        <f t="shared" si="12"/>
        <v>16.181048693257139</v>
      </c>
    </row>
    <row r="52" spans="1:11" ht="19" x14ac:dyDescent="0.25">
      <c r="A52" s="21">
        <f t="shared" si="14"/>
        <v>65</v>
      </c>
      <c r="B52" s="28">
        <f t="shared" si="13"/>
        <v>1.7529469417695236</v>
      </c>
      <c r="C52" s="28">
        <f t="shared" si="12"/>
        <v>3.5058938835390472</v>
      </c>
      <c r="D52" s="28">
        <f t="shared" si="12"/>
        <v>5.258840825308571</v>
      </c>
      <c r="E52" s="28">
        <f t="shared" si="12"/>
        <v>7.0117877670780944</v>
      </c>
      <c r="F52" s="28">
        <f t="shared" si="12"/>
        <v>8.7647347088476195</v>
      </c>
      <c r="G52" s="28">
        <f t="shared" si="12"/>
        <v>10.517681650617142</v>
      </c>
      <c r="H52" s="28">
        <f t="shared" si="12"/>
        <v>12.270628592386666</v>
      </c>
      <c r="I52" s="28">
        <f t="shared" si="12"/>
        <v>14.023575534156189</v>
      </c>
      <c r="J52" s="28">
        <f t="shared" si="12"/>
        <v>15.776522475925715</v>
      </c>
      <c r="K52" s="28">
        <f t="shared" si="12"/>
        <v>17.529469417695239</v>
      </c>
    </row>
    <row r="53" spans="1:11" ht="19" x14ac:dyDescent="0.25">
      <c r="A53" s="21">
        <f t="shared" si="14"/>
        <v>70</v>
      </c>
      <c r="B53" s="28">
        <f t="shared" si="13"/>
        <v>1.8877890142133333</v>
      </c>
      <c r="C53" s="28">
        <f t="shared" si="12"/>
        <v>3.7755780284266667</v>
      </c>
      <c r="D53" s="28">
        <f t="shared" si="12"/>
        <v>5.6633670426400009</v>
      </c>
      <c r="E53" s="28">
        <f t="shared" si="12"/>
        <v>7.5511560568533334</v>
      </c>
      <c r="F53" s="28">
        <f t="shared" si="12"/>
        <v>9.4389450710666676</v>
      </c>
      <c r="G53" s="28">
        <f t="shared" si="12"/>
        <v>11.326734085280002</v>
      </c>
      <c r="H53" s="28">
        <f t="shared" si="12"/>
        <v>13.214523099493332</v>
      </c>
      <c r="I53" s="28">
        <f t="shared" si="12"/>
        <v>15.102312113706667</v>
      </c>
      <c r="J53" s="28">
        <f t="shared" si="12"/>
        <v>16.990101127919999</v>
      </c>
      <c r="K53" s="28">
        <f t="shared" si="12"/>
        <v>18.877890142133335</v>
      </c>
    </row>
    <row r="54" spans="1:11" ht="19" x14ac:dyDescent="0.25">
      <c r="A54" s="21">
        <f t="shared" si="14"/>
        <v>75</v>
      </c>
      <c r="B54" s="28">
        <f t="shared" si="13"/>
        <v>2.0226310866571424</v>
      </c>
      <c r="C54" s="28">
        <f t="shared" si="12"/>
        <v>4.0452621733142848</v>
      </c>
      <c r="D54" s="28">
        <f t="shared" si="12"/>
        <v>6.0678932599714273</v>
      </c>
      <c r="E54" s="28">
        <f t="shared" si="12"/>
        <v>8.0905243466285697</v>
      </c>
      <c r="F54" s="28">
        <f t="shared" si="12"/>
        <v>10.113155433285714</v>
      </c>
      <c r="G54" s="28">
        <f t="shared" si="12"/>
        <v>12.135786519942855</v>
      </c>
      <c r="H54" s="28">
        <f t="shared" si="12"/>
        <v>14.158417606599999</v>
      </c>
      <c r="I54" s="28">
        <f t="shared" si="12"/>
        <v>16.181048693257139</v>
      </c>
      <c r="J54" s="28">
        <f t="shared" si="12"/>
        <v>18.203679779914285</v>
      </c>
      <c r="K54" s="28">
        <f t="shared" si="12"/>
        <v>20.226310866571428</v>
      </c>
    </row>
    <row r="55" spans="1:11" ht="19" x14ac:dyDescent="0.25">
      <c r="A55" s="21">
        <f t="shared" si="14"/>
        <v>80</v>
      </c>
      <c r="B55" s="28">
        <f t="shared" si="13"/>
        <v>2.1574731591009519</v>
      </c>
      <c r="C55" s="28">
        <f t="shared" si="12"/>
        <v>4.3149463182019039</v>
      </c>
      <c r="D55" s="28">
        <f t="shared" si="12"/>
        <v>6.4724194773028572</v>
      </c>
      <c r="E55" s="28">
        <f t="shared" si="12"/>
        <v>8.6298926364038078</v>
      </c>
      <c r="F55" s="28">
        <f t="shared" si="12"/>
        <v>10.787365795504764</v>
      </c>
      <c r="G55" s="28">
        <f t="shared" si="12"/>
        <v>12.944838954605714</v>
      </c>
      <c r="H55" s="28">
        <f t="shared" si="12"/>
        <v>15.102312113706667</v>
      </c>
      <c r="I55" s="28">
        <f t="shared" si="12"/>
        <v>17.259785272807616</v>
      </c>
      <c r="J55" s="28">
        <f t="shared" si="12"/>
        <v>19.417258431908571</v>
      </c>
      <c r="K55" s="28">
        <f t="shared" si="12"/>
        <v>21.574731591009527</v>
      </c>
    </row>
    <row r="56" spans="1:11" ht="19" x14ac:dyDescent="0.25">
      <c r="A56" s="21">
        <f t="shared" si="14"/>
        <v>85</v>
      </c>
      <c r="B56" s="28">
        <f t="shared" si="13"/>
        <v>2.2923152315447615</v>
      </c>
      <c r="C56" s="28">
        <f t="shared" si="12"/>
        <v>4.5846304630895229</v>
      </c>
      <c r="D56" s="28">
        <f t="shared" si="12"/>
        <v>6.8769456946342862</v>
      </c>
      <c r="E56" s="28">
        <f t="shared" si="12"/>
        <v>9.1692609261790459</v>
      </c>
      <c r="F56" s="28">
        <f t="shared" si="12"/>
        <v>11.46157615772381</v>
      </c>
      <c r="G56" s="28">
        <f t="shared" si="12"/>
        <v>13.753891389268572</v>
      </c>
      <c r="H56" s="28">
        <f t="shared" si="12"/>
        <v>16.046206620813333</v>
      </c>
      <c r="I56" s="28">
        <f t="shared" si="12"/>
        <v>18.338521852358092</v>
      </c>
      <c r="J56" s="28">
        <f t="shared" si="12"/>
        <v>20.630837083902861</v>
      </c>
      <c r="K56" s="28">
        <f t="shared" si="12"/>
        <v>22.92315231544762</v>
      </c>
    </row>
    <row r="57" spans="1:11" ht="19" x14ac:dyDescent="0.25">
      <c r="A57" s="21">
        <f t="shared" si="14"/>
        <v>90</v>
      </c>
      <c r="B57" s="28">
        <f t="shared" si="13"/>
        <v>2.427157303988571</v>
      </c>
      <c r="C57" s="28">
        <f t="shared" si="12"/>
        <v>4.854314607977142</v>
      </c>
      <c r="D57" s="28">
        <f t="shared" si="12"/>
        <v>7.2814719119657134</v>
      </c>
      <c r="E57" s="28">
        <f t="shared" si="12"/>
        <v>9.708629215954284</v>
      </c>
      <c r="F57" s="28">
        <f t="shared" si="12"/>
        <v>12.135786519942856</v>
      </c>
      <c r="G57" s="28">
        <f t="shared" si="12"/>
        <v>14.562943823931427</v>
      </c>
      <c r="H57" s="28">
        <f t="shared" si="12"/>
        <v>16.990101127919999</v>
      </c>
      <c r="I57" s="28">
        <f t="shared" si="12"/>
        <v>19.417258431908568</v>
      </c>
      <c r="J57" s="28">
        <f t="shared" si="12"/>
        <v>21.84441573589714</v>
      </c>
      <c r="K57" s="28">
        <f t="shared" si="12"/>
        <v>24.271573039885713</v>
      </c>
    </row>
    <row r="58" spans="1:11" ht="19" x14ac:dyDescent="0.25">
      <c r="A58" s="21">
        <f t="shared" si="14"/>
        <v>95</v>
      </c>
      <c r="B58" s="28">
        <f t="shared" si="13"/>
        <v>2.561999376432381</v>
      </c>
      <c r="C58" s="28">
        <f t="shared" si="12"/>
        <v>5.1239987528647619</v>
      </c>
      <c r="D58" s="28">
        <f t="shared" si="12"/>
        <v>7.6859981292971433</v>
      </c>
      <c r="E58" s="28">
        <f t="shared" si="12"/>
        <v>10.247997505729524</v>
      </c>
      <c r="F58" s="28">
        <f t="shared" si="12"/>
        <v>12.809996882161906</v>
      </c>
      <c r="G58" s="28">
        <f t="shared" si="12"/>
        <v>15.371996258594287</v>
      </c>
      <c r="H58" s="28">
        <f t="shared" si="12"/>
        <v>17.933995635026665</v>
      </c>
      <c r="I58" s="28">
        <f t="shared" si="12"/>
        <v>20.495995011459048</v>
      </c>
      <c r="J58" s="28">
        <f t="shared" si="12"/>
        <v>23.057994387891426</v>
      </c>
      <c r="K58" s="28">
        <f t="shared" si="12"/>
        <v>25.619993764323812</v>
      </c>
    </row>
    <row r="59" spans="1:11" ht="20" thickBot="1" x14ac:dyDescent="0.3">
      <c r="A59" s="22">
        <f t="shared" si="14"/>
        <v>100</v>
      </c>
      <c r="B59" s="28">
        <f t="shared" si="13"/>
        <v>2.69684144887619</v>
      </c>
      <c r="C59" s="28">
        <f t="shared" si="13"/>
        <v>5.3936828977523801</v>
      </c>
      <c r="D59" s="28">
        <f t="shared" si="13"/>
        <v>8.0905243466285697</v>
      </c>
      <c r="E59" s="28">
        <f t="shared" si="13"/>
        <v>10.78736579550476</v>
      </c>
      <c r="F59" s="28">
        <f t="shared" si="13"/>
        <v>13.484207244380951</v>
      </c>
      <c r="G59" s="28">
        <f t="shared" si="13"/>
        <v>16.181048693257139</v>
      </c>
      <c r="H59" s="28">
        <f t="shared" si="13"/>
        <v>18.877890142133335</v>
      </c>
      <c r="I59" s="28">
        <f t="shared" si="13"/>
        <v>21.57473159100952</v>
      </c>
      <c r="J59" s="28">
        <f t="shared" si="13"/>
        <v>24.271573039885713</v>
      </c>
      <c r="K59" s="28">
        <f t="shared" si="13"/>
        <v>26.968414488761901</v>
      </c>
    </row>
  </sheetData>
  <mergeCells count="3">
    <mergeCell ref="B13:K13"/>
    <mergeCell ref="B41:K41"/>
    <mergeCell ref="A2:K5"/>
  </mergeCells>
  <dataValidations count="1">
    <dataValidation type="list" allowBlank="1" showInputMessage="1" showErrorMessage="1" sqref="B7 B35" xr:uid="{00000000-0002-0000-0000-000000000000}">
      <formula1>Cartridge_ratio_options</formula1>
    </dataValidation>
  </dataValidations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zoomScale="140" zoomScaleNormal="140" workbookViewId="0">
      <selection activeCell="A20" sqref="A20"/>
    </sheetView>
  </sheetViews>
  <sheetFormatPr baseColWidth="10" defaultColWidth="8.83203125" defaultRowHeight="15" x14ac:dyDescent="0.2"/>
  <cols>
    <col min="1" max="1" width="27.6640625" bestFit="1" customWidth="1"/>
    <col min="2" max="11" width="12.33203125" customWidth="1"/>
  </cols>
  <sheetData>
    <row r="1" spans="1:9" x14ac:dyDescent="0.2">
      <c r="A1" s="2" t="s">
        <v>10</v>
      </c>
      <c r="B1" s="5">
        <v>1000</v>
      </c>
      <c r="C1" t="s">
        <v>11</v>
      </c>
      <c r="D1">
        <f>B1/3785.41</f>
        <v>0.26417217685798899</v>
      </c>
      <c r="E1" t="s">
        <v>12</v>
      </c>
      <c r="F1">
        <v>70</v>
      </c>
      <c r="G1" t="s">
        <v>13</v>
      </c>
      <c r="H1">
        <f>D1*F1</f>
        <v>18.492052380059228</v>
      </c>
      <c r="I1" t="s">
        <v>14</v>
      </c>
    </row>
    <row r="2" spans="1:9" x14ac:dyDescent="0.2">
      <c r="A2" s="2" t="s">
        <v>9</v>
      </c>
      <c r="B2" s="5">
        <v>1250</v>
      </c>
      <c r="C2" t="s">
        <v>11</v>
      </c>
      <c r="D2">
        <f t="shared" ref="D2:D3" si="0">B2/3785.41</f>
        <v>0.33021522107248624</v>
      </c>
      <c r="E2" t="s">
        <v>12</v>
      </c>
      <c r="F2">
        <v>70</v>
      </c>
      <c r="G2" t="s">
        <v>13</v>
      </c>
      <c r="H2">
        <f t="shared" ref="H2:H3" si="1">D2*F2</f>
        <v>23.115065475074037</v>
      </c>
    </row>
    <row r="3" spans="1:9" x14ac:dyDescent="0.2">
      <c r="A3" s="2" t="s">
        <v>1</v>
      </c>
      <c r="B3" s="5">
        <v>1500</v>
      </c>
      <c r="C3" t="s">
        <v>11</v>
      </c>
      <c r="D3">
        <f t="shared" si="0"/>
        <v>0.39625826528698344</v>
      </c>
      <c r="E3" t="s">
        <v>12</v>
      </c>
      <c r="F3">
        <v>70</v>
      </c>
      <c r="G3" t="s">
        <v>13</v>
      </c>
      <c r="H3">
        <f t="shared" si="1"/>
        <v>27.738078570088842</v>
      </c>
    </row>
    <row r="4" spans="1:9" x14ac:dyDescent="0.2">
      <c r="A4" t="s">
        <v>15</v>
      </c>
      <c r="B4" s="5">
        <v>70</v>
      </c>
    </row>
    <row r="6" spans="1:9" x14ac:dyDescent="0.2">
      <c r="B6" t="s">
        <v>16</v>
      </c>
    </row>
    <row r="7" spans="1:9" x14ac:dyDescent="0.2">
      <c r="A7" t="s">
        <v>8</v>
      </c>
      <c r="B7" s="2" t="s">
        <v>1</v>
      </c>
      <c r="C7" s="2" t="s">
        <v>9</v>
      </c>
      <c r="D7" s="2" t="s">
        <v>10</v>
      </c>
      <c r="F7" s="2" t="s">
        <v>10</v>
      </c>
    </row>
    <row r="8" spans="1:9" x14ac:dyDescent="0.2">
      <c r="A8">
        <v>20</v>
      </c>
      <c r="B8" s="4">
        <v>0.7</v>
      </c>
      <c r="C8" s="4">
        <v>0.7</v>
      </c>
      <c r="D8" s="4">
        <v>0.7</v>
      </c>
      <c r="F8" s="6">
        <v>75</v>
      </c>
      <c r="G8" s="7">
        <f>VLOOKUP(F8,A8:D26,2)</f>
        <v>0.79166666666666663</v>
      </c>
      <c r="H8" s="7">
        <f>IF(F7="1:1",VLOOKUP(F8,A8:D26,2),IF(F7="2:1",VLOOKUP(F8,A8:D26,3),VLOOKUP(F8,A8:D26,4)))</f>
        <v>0.79166666666666663</v>
      </c>
    </row>
    <row r="9" spans="1:9" x14ac:dyDescent="0.2">
      <c r="A9">
        <f>A8+5</f>
        <v>25</v>
      </c>
      <c r="B9" s="3">
        <f t="shared" ref="B9:B23" si="2">($B$26-$B$8)/($A$26-$A$8)*(A9-$A$8)+$B$8</f>
        <v>0.70833333333333326</v>
      </c>
      <c r="C9" s="3">
        <f t="shared" ref="C9:C23" si="3">($C$26-$C$8)/($A$26-$A$8)*(A9-$A$8)+$C$8</f>
        <v>0.70833333333333326</v>
      </c>
      <c r="D9" s="3">
        <f t="shared" ref="D9:D23" si="4">($D$26-$D$8)/($A$26-$A$8)*(A9-$A$8)+$D$8</f>
        <v>0.70833333333333326</v>
      </c>
    </row>
    <row r="10" spans="1:9" x14ac:dyDescent="0.2">
      <c r="A10">
        <f t="shared" ref="A10:A26" si="5">A9+5</f>
        <v>30</v>
      </c>
      <c r="B10" s="3">
        <f t="shared" si="2"/>
        <v>0.71666666666666667</v>
      </c>
      <c r="C10" s="3">
        <f t="shared" si="3"/>
        <v>0.71666666666666667</v>
      </c>
      <c r="D10" s="3">
        <f t="shared" si="4"/>
        <v>0.71666666666666667</v>
      </c>
    </row>
    <row r="11" spans="1:9" x14ac:dyDescent="0.2">
      <c r="A11">
        <f t="shared" si="5"/>
        <v>35</v>
      </c>
      <c r="B11" s="3">
        <f t="shared" si="2"/>
        <v>0.72499999999999998</v>
      </c>
      <c r="C11" s="3">
        <f t="shared" si="3"/>
        <v>0.72499999999999998</v>
      </c>
      <c r="D11" s="3">
        <f t="shared" si="4"/>
        <v>0.72499999999999998</v>
      </c>
      <c r="F11" t="s">
        <v>17</v>
      </c>
    </row>
    <row r="12" spans="1:9" x14ac:dyDescent="0.2">
      <c r="A12">
        <f t="shared" si="5"/>
        <v>40</v>
      </c>
      <c r="B12" s="3">
        <f t="shared" si="2"/>
        <v>0.73333333333333328</v>
      </c>
      <c r="C12" s="3">
        <f t="shared" si="3"/>
        <v>0.73333333333333328</v>
      </c>
      <c r="D12" s="3">
        <f t="shared" si="4"/>
        <v>0.73333333333333328</v>
      </c>
    </row>
    <row r="13" spans="1:9" x14ac:dyDescent="0.2">
      <c r="A13">
        <f t="shared" si="5"/>
        <v>45</v>
      </c>
      <c r="B13" s="3">
        <f t="shared" si="2"/>
        <v>0.74166666666666659</v>
      </c>
      <c r="C13" s="3">
        <f t="shared" si="3"/>
        <v>0.74166666666666659</v>
      </c>
      <c r="D13" s="3">
        <f t="shared" si="4"/>
        <v>0.74166666666666659</v>
      </c>
    </row>
    <row r="14" spans="1:9" x14ac:dyDescent="0.2">
      <c r="A14">
        <f t="shared" si="5"/>
        <v>50</v>
      </c>
      <c r="B14" s="3">
        <f t="shared" si="2"/>
        <v>0.75</v>
      </c>
      <c r="C14" s="3">
        <f t="shared" si="3"/>
        <v>0.75</v>
      </c>
      <c r="D14" s="3">
        <f t="shared" si="4"/>
        <v>0.75</v>
      </c>
    </row>
    <row r="15" spans="1:9" x14ac:dyDescent="0.2">
      <c r="A15">
        <f t="shared" si="5"/>
        <v>55</v>
      </c>
      <c r="B15" s="3">
        <f t="shared" si="2"/>
        <v>0.7583333333333333</v>
      </c>
      <c r="C15" s="3">
        <f t="shared" si="3"/>
        <v>0.7583333333333333</v>
      </c>
      <c r="D15" s="3">
        <f t="shared" si="4"/>
        <v>0.7583333333333333</v>
      </c>
    </row>
    <row r="16" spans="1:9" x14ac:dyDescent="0.2">
      <c r="A16">
        <f t="shared" si="5"/>
        <v>60</v>
      </c>
      <c r="B16" s="3">
        <f t="shared" si="2"/>
        <v>0.76666666666666661</v>
      </c>
      <c r="C16" s="3">
        <f t="shared" si="3"/>
        <v>0.76666666666666661</v>
      </c>
      <c r="D16" s="3">
        <f t="shared" si="4"/>
        <v>0.76666666666666661</v>
      </c>
    </row>
    <row r="17" spans="1:4" x14ac:dyDescent="0.2">
      <c r="A17">
        <f t="shared" si="5"/>
        <v>65</v>
      </c>
      <c r="B17" s="3">
        <f t="shared" si="2"/>
        <v>0.77499999999999991</v>
      </c>
      <c r="C17" s="3">
        <f t="shared" si="3"/>
        <v>0.77499999999999991</v>
      </c>
      <c r="D17" s="3">
        <f t="shared" si="4"/>
        <v>0.77499999999999991</v>
      </c>
    </row>
    <row r="18" spans="1:4" x14ac:dyDescent="0.2">
      <c r="A18">
        <f t="shared" si="5"/>
        <v>70</v>
      </c>
      <c r="B18" s="3">
        <f t="shared" si="2"/>
        <v>0.78333333333333333</v>
      </c>
      <c r="C18" s="3">
        <f t="shared" si="3"/>
        <v>0.78333333333333333</v>
      </c>
      <c r="D18" s="3">
        <f t="shared" si="4"/>
        <v>0.78333333333333333</v>
      </c>
    </row>
    <row r="19" spans="1:4" x14ac:dyDescent="0.2">
      <c r="A19">
        <f t="shared" si="5"/>
        <v>75</v>
      </c>
      <c r="B19" s="3">
        <f t="shared" si="2"/>
        <v>0.79166666666666663</v>
      </c>
      <c r="C19" s="3">
        <f t="shared" si="3"/>
        <v>0.79166666666666663</v>
      </c>
      <c r="D19" s="3">
        <f t="shared" si="4"/>
        <v>0.79166666666666663</v>
      </c>
    </row>
    <row r="20" spans="1:4" x14ac:dyDescent="0.2">
      <c r="A20">
        <f t="shared" si="5"/>
        <v>80</v>
      </c>
      <c r="B20" s="3">
        <f t="shared" si="2"/>
        <v>0.79999999999999993</v>
      </c>
      <c r="C20" s="3">
        <f t="shared" si="3"/>
        <v>0.79999999999999993</v>
      </c>
      <c r="D20" s="3">
        <f t="shared" si="4"/>
        <v>0.79999999999999993</v>
      </c>
    </row>
    <row r="21" spans="1:4" x14ac:dyDescent="0.2">
      <c r="A21">
        <f t="shared" si="5"/>
        <v>85</v>
      </c>
      <c r="B21" s="3">
        <f t="shared" si="2"/>
        <v>0.80833333333333335</v>
      </c>
      <c r="C21" s="3">
        <f t="shared" si="3"/>
        <v>0.80833333333333335</v>
      </c>
      <c r="D21" s="3">
        <f t="shared" si="4"/>
        <v>0.80833333333333335</v>
      </c>
    </row>
    <row r="22" spans="1:4" x14ac:dyDescent="0.2">
      <c r="A22">
        <f t="shared" si="5"/>
        <v>90</v>
      </c>
      <c r="B22" s="3">
        <f t="shared" si="2"/>
        <v>0.81666666666666665</v>
      </c>
      <c r="C22" s="3">
        <f t="shared" si="3"/>
        <v>0.81666666666666665</v>
      </c>
      <c r="D22" s="3">
        <f t="shared" si="4"/>
        <v>0.81666666666666665</v>
      </c>
    </row>
    <row r="23" spans="1:4" x14ac:dyDescent="0.2">
      <c r="A23">
        <f t="shared" si="5"/>
        <v>95</v>
      </c>
      <c r="B23" s="3">
        <f t="shared" si="2"/>
        <v>0.82499999999999996</v>
      </c>
      <c r="C23" s="3">
        <f t="shared" si="3"/>
        <v>0.82499999999999996</v>
      </c>
      <c r="D23" s="3">
        <f t="shared" si="4"/>
        <v>0.82499999999999996</v>
      </c>
    </row>
    <row r="24" spans="1:4" x14ac:dyDescent="0.2">
      <c r="A24">
        <f t="shared" si="5"/>
        <v>100</v>
      </c>
      <c r="B24" s="3">
        <f t="shared" ref="B24" si="6">($B$26-$B$8)/($A$26-$A$8)*(A24-$A$8)+$B$8</f>
        <v>0.83333333333333326</v>
      </c>
      <c r="C24" s="3">
        <f t="shared" ref="C24" si="7">($C$26-$C$8)/($A$26-$A$8)*(A24-$A$8)+$C$8</f>
        <v>0.83333333333333326</v>
      </c>
      <c r="D24" s="3">
        <f t="shared" ref="D24" si="8">($D$26-$D$8)/($A$26-$A$8)*(A24-$A$8)+$D$8</f>
        <v>0.83333333333333326</v>
      </c>
    </row>
    <row r="25" spans="1:4" x14ac:dyDescent="0.2">
      <c r="A25">
        <f t="shared" si="5"/>
        <v>105</v>
      </c>
      <c r="B25" s="3">
        <f>($B$26-$B$8)/($A$26-$A$8)*(A25-$A$8)+$B$8</f>
        <v>0.84166666666666667</v>
      </c>
      <c r="C25" s="3">
        <f>($C$26-$C$8)/($A$26-$A$8)*(A25-$A$8)+$C$8</f>
        <v>0.84166666666666667</v>
      </c>
      <c r="D25" s="3">
        <f>($D$26-$D$8)/($A$26-$A$8)*(A25-$A$8)+$D$8</f>
        <v>0.84166666666666667</v>
      </c>
    </row>
    <row r="26" spans="1:4" x14ac:dyDescent="0.2">
      <c r="A26">
        <f t="shared" si="5"/>
        <v>110</v>
      </c>
      <c r="B26" s="4">
        <v>0.85</v>
      </c>
      <c r="C26" s="4">
        <v>0.85</v>
      </c>
      <c r="D26" s="4">
        <v>0.85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A67DC5532778498DCBBAE88926A0D6" ma:contentTypeVersion="18" ma:contentTypeDescription="Create a new document." ma:contentTypeScope="" ma:versionID="8196bafbcab70b90b844e7f2c9c9a8f3">
  <xsd:schema xmlns:xsd="http://www.w3.org/2001/XMLSchema" xmlns:xs="http://www.w3.org/2001/XMLSchema" xmlns:p="http://schemas.microsoft.com/office/2006/metadata/properties" xmlns:ns2="b5dcf33a-c787-4cbc-adce-8ef1adcfb4aa" xmlns:ns3="f1b1ca75-42e5-4712-95d9-2257ca042ce6" targetNamespace="http://schemas.microsoft.com/office/2006/metadata/properties" ma:root="true" ma:fieldsID="98d01c37e0e94b6af9400d34d1516d09" ns2:_="" ns3:_="">
    <xsd:import namespace="b5dcf33a-c787-4cbc-adce-8ef1adcfb4aa"/>
    <xsd:import namespace="f1b1ca75-42e5-4712-95d9-2257ca042c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cf33a-c787-4cbc-adce-8ef1adcfb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86c9b9a-ab8b-499f-b13a-50b8b3fb3f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1ca75-42e5-4712-95d9-2257ca042ce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9bd8a2-941c-44ce-a90a-6fe51a56fd5f}" ma:internalName="TaxCatchAll" ma:showField="CatchAllData" ma:web="f1b1ca75-42e5-4712-95d9-2257ca042c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5dcf33a-c787-4cbc-adce-8ef1adcfb4aa">
      <Terms xmlns="http://schemas.microsoft.com/office/infopath/2007/PartnerControls"/>
    </lcf76f155ced4ddcb4097134ff3c332f>
    <TaxCatchAll xmlns="f1b1ca75-42e5-4712-95d9-2257ca042ce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0A9EFC-6E3F-4399-9010-DD480A465B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cf33a-c787-4cbc-adce-8ef1adcfb4aa"/>
    <ds:schemaRef ds:uri="f1b1ca75-42e5-4712-95d9-2257ca042c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9B80F3-AFB5-4980-94CB-030E89315600}">
  <ds:schemaRefs>
    <ds:schemaRef ds:uri="http://schemas.microsoft.com/office/2006/metadata/properties"/>
    <ds:schemaRef ds:uri="http://schemas.microsoft.com/office/infopath/2007/PartnerControls"/>
    <ds:schemaRef ds:uri="b5dcf33a-c787-4cbc-adce-8ef1adcfb4aa"/>
    <ds:schemaRef ds:uri="f1b1ca75-42e5-4712-95d9-2257ca042ce6"/>
  </ds:schemaRefs>
</ds:datastoreItem>
</file>

<file path=customXml/itemProps3.xml><?xml version="1.0" encoding="utf-8"?>
<ds:datastoreItem xmlns:ds="http://schemas.openxmlformats.org/officeDocument/2006/customXml" ds:itemID="{C106966C-B359-43D6-9B06-2C1610A90A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Defines</vt:lpstr>
      <vt:lpstr>Cartridge_ratio_options</vt:lpstr>
      <vt:lpstr>Calculator!Print_Area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Kit Harper</dc:creator>
  <cp:keywords/>
  <dc:description/>
  <cp:lastModifiedBy>Will Conner</cp:lastModifiedBy>
  <cp:revision/>
  <dcterms:created xsi:type="dcterms:W3CDTF">2018-04-06T15:24:14Z</dcterms:created>
  <dcterms:modified xsi:type="dcterms:W3CDTF">2024-12-02T16:22:38Z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0x01010033A67DC5532778498DCBBAE88926A0D6</vt:lpwstr>
  </property>
  <property fmtid="{D5CDD505-2E9C-101B-9397-08002B2CF9AE}" pid="3" name="Order">
    <vt:r8>4600</vt:r8>
  </property>
</Properties>
</file>